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4450" yWindow="1260" windowWidth="28800" windowHeight="18480" tabRatio="600" firstSheet="0" activeTab="1" autoFilterDateGrouping="1"/>
  </bookViews>
  <sheets>
    <sheet name="Config" sheetId="1" state="visible" r:id="rId1"/>
    <sheet name="InputData" sheetId="2" state="visible" r:id="rId2"/>
    <sheet name="Calculations" sheetId="3" state="visible" r:id="rId3"/>
    <sheet name="TreeVisualization" sheetId="4" state="visible" r:id="rId4"/>
    <sheet name="Verification" sheetId="5" state="visible" r:id="rId5"/>
    <sheet name="ProbabilityCharts" sheetId="6" state="visible" r:id="rId6"/>
    <sheet name="Documentation" sheetId="7" state="visible" r:id="rId7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0.0000"/>
    <numFmt numFmtId="165" formatCode="0&quot; bp&quot;"/>
    <numFmt numFmtId="166" formatCode="0.0%"/>
  </numFmts>
  <fonts count="22">
    <font>
      <name val="Calibri"/>
      <family val="2"/>
      <color theme="1"/>
      <sz val="11"/>
      <scheme val="minor"/>
    </font>
    <font>
      <name val="Calibri"/>
      <b val="1"/>
      <sz val="14"/>
    </font>
    <font>
      <name val="Calibri"/>
      <i val="1"/>
      <color rgb="FFFF0000"/>
      <sz val="10"/>
    </font>
    <font>
      <name val="Calibri"/>
      <b val="1"/>
      <sz val="12"/>
    </font>
    <font>
      <name val="Calibri"/>
      <b val="1"/>
      <sz val="11"/>
    </font>
    <font>
      <name val="Calibri"/>
      <i val="1"/>
      <color rgb="FFFF0000"/>
      <sz val="9"/>
    </font>
    <font>
      <name val="Calibri"/>
      <b val="1"/>
      <sz val="11"/>
    </font>
    <font>
      <name val="Calibri"/>
      <b val="1"/>
      <color rgb="FFFF0000"/>
      <sz val="11"/>
    </font>
    <font>
      <name val="Calibri"/>
      <i val="1"/>
      <sz val="11"/>
    </font>
    <font>
      <name val="Calibri"/>
      <i val="1"/>
      <sz val="10"/>
    </font>
    <font>
      <name val="Calibri"/>
      <b val="1"/>
      <color rgb="FFFFFFFF"/>
      <sz val="16"/>
    </font>
    <font>
      <name val="Calibri"/>
      <b val="1"/>
      <color rgb="FFFFFFFF"/>
      <sz val="11"/>
    </font>
    <font>
      <name val="Calibri"/>
      <b val="1"/>
      <color rgb="FFFFFFFF"/>
      <sz val="10"/>
    </font>
    <font>
      <name val="Calibri"/>
      <b val="1"/>
      <color rgb="FF666666"/>
      <sz val="12"/>
    </font>
    <font>
      <name val="Calibri"/>
      <b val="1"/>
      <sz val="10"/>
    </font>
    <font>
      <name val="Calibri"/>
      <sz val="9"/>
    </font>
    <font>
      <name val="Calibri"/>
      <i val="1"/>
      <color rgb="FF999999"/>
      <sz val="9"/>
    </font>
    <font>
      <name val="Calibri"/>
      <b val="1"/>
      <sz val="11"/>
      <u val="single"/>
    </font>
    <font>
      <name val="Calibri"/>
      <b val="1"/>
      <sz val="9"/>
    </font>
    <font>
      <name val="Calibri"/>
      <i val="1"/>
      <sz val="9"/>
    </font>
    <font>
      <name val="Calibri"/>
      <b val="1"/>
      <color rgb="FFFF0000"/>
      <sz val="11"/>
    </font>
    <font>
      <name val="Calibri"/>
      <b val="1"/>
      <color rgb="FFFFFFFF"/>
      <sz val="12"/>
    </font>
  </fonts>
  <fills count="17">
    <fill>
      <patternFill/>
    </fill>
    <fill>
      <patternFill patternType="gray125"/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E699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4472C4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ED7D31"/>
      </patternFill>
    </fill>
    <fill>
      <patternFill patternType="solid">
        <fgColor rgb="FFC55A11"/>
      </patternFill>
    </fill>
    <fill>
      <patternFill patternType="solid">
        <fgColor rgb="FF7030A0"/>
      </patternFill>
    </fill>
    <fill>
      <patternFill patternType="solid">
        <fgColor rgb="FFD9D9D9"/>
      </patternFill>
    </fill>
    <fill>
      <patternFill patternType="solid">
        <fgColor rgb="FFF4CCCC"/>
      </patternFill>
    </fill>
    <fill>
      <patternFill patternType="solid">
        <fgColor rgb="FFE4DFEC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3" borderId="0" pivotButton="0" quotePrefix="0" xfId="0"/>
    <xf numFmtId="164" fontId="0" fillId="2" borderId="0" pivotButton="0" quotePrefix="0" xfId="0"/>
    <xf numFmtId="0" fontId="5" fillId="0" borderId="0" pivotButton="0" quotePrefix="0" xfId="0"/>
    <xf numFmtId="0" fontId="0" fillId="4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4" fillId="0" borderId="0" pivotButton="0" quotePrefix="0" xfId="0"/>
    <xf numFmtId="0" fontId="11" fillId="8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0" fontId="12" fillId="10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6" fillId="14" borderId="1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4" fillId="6" borderId="1" applyAlignment="1" pivotButton="0" quotePrefix="0" xfId="0">
      <alignment horizontal="center" vertical="center"/>
    </xf>
    <xf numFmtId="10" fontId="15" fillId="6" borderId="1" applyAlignment="1" pivotButton="0" quotePrefix="0" xfId="0">
      <alignment horizontal="center" vertical="center"/>
    </xf>
    <xf numFmtId="0" fontId="14" fillId="2" borderId="1" applyAlignment="1" pivotButton="0" quotePrefix="0" xfId="0">
      <alignment horizontal="center" vertical="center"/>
    </xf>
    <xf numFmtId="10" fontId="15" fillId="2" borderId="1" applyAlignment="1" pivotButton="0" quotePrefix="0" xfId="0">
      <alignment horizontal="center" vertical="center"/>
    </xf>
    <xf numFmtId="0" fontId="14" fillId="7" borderId="1" applyAlignment="1" pivotButton="0" quotePrefix="0" xfId="0">
      <alignment horizontal="center" vertical="center"/>
    </xf>
    <xf numFmtId="10" fontId="15" fillId="7" borderId="1" applyAlignment="1" pivotButton="0" quotePrefix="0" xfId="0">
      <alignment horizontal="center" vertical="center"/>
    </xf>
    <xf numFmtId="0" fontId="14" fillId="15" borderId="1" applyAlignment="1" pivotButton="0" quotePrefix="0" xfId="0">
      <alignment horizontal="center" vertical="center"/>
    </xf>
    <xf numFmtId="10" fontId="15" fillId="15" borderId="1" applyAlignment="1" pivotButton="0" quotePrefix="0" xfId="0">
      <alignment horizontal="center" vertical="center"/>
    </xf>
    <xf numFmtId="0" fontId="14" fillId="16" borderId="1" applyAlignment="1" pivotButton="0" quotePrefix="0" xfId="0">
      <alignment horizontal="center" vertical="center"/>
    </xf>
    <xf numFmtId="10" fontId="15" fillId="16" borderId="1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/>
    </xf>
    <xf numFmtId="0" fontId="17" fillId="0" borderId="0" pivotButton="0" quotePrefix="0" xfId="0"/>
    <xf numFmtId="0" fontId="15" fillId="0" borderId="0" pivotButton="0" quotePrefix="0" xfId="0"/>
    <xf numFmtId="0" fontId="14" fillId="0" borderId="0" pivotButton="0" quotePrefix="0" xfId="0"/>
    <xf numFmtId="0" fontId="18" fillId="0" borderId="0" pivotButton="0" quotePrefix="0" xfId="0"/>
    <xf numFmtId="0" fontId="0" fillId="6" borderId="0" pivotButton="0" quotePrefix="0" xfId="0"/>
    <xf numFmtId="0" fontId="4" fillId="5" borderId="0" pivotButton="0" quotePrefix="0" xfId="0"/>
    <xf numFmtId="0" fontId="14" fillId="3" borderId="0" pivotButton="0" quotePrefix="0" xfId="0"/>
    <xf numFmtId="0" fontId="14" fillId="6" borderId="0" pivotButton="0" quotePrefix="0" xfId="0"/>
    <xf numFmtId="0" fontId="14" fillId="5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18" fillId="14" borderId="0" pivotButton="0" quotePrefix="0" xfId="0"/>
    <xf numFmtId="165" fontId="0" fillId="0" borderId="0" pivotButton="0" quotePrefix="0" xfId="0"/>
    <xf numFmtId="166" fontId="0" fillId="0" borderId="0" pivotButton="0" quotePrefix="0" xfId="0"/>
    <xf numFmtId="2" fontId="0" fillId="0" borderId="0" pivotButton="0" quotePrefix="0" xfId="0"/>
    <xf numFmtId="0" fontId="14" fillId="14" borderId="0" pivotButton="0" quotePrefix="0" xfId="0"/>
    <xf numFmtId="0" fontId="9" fillId="0" borderId="0" applyAlignment="1" pivotButton="0" quotePrefix="0" xfId="0">
      <alignment horizontal="center"/>
    </xf>
    <xf numFmtId="0" fontId="0" fillId="0" borderId="0" pivotButton="0" quotePrefix="0" xfId="0"/>
    <xf numFmtId="0" fontId="10" fillId="8" borderId="0" applyAlignment="1" pivotButton="0" quotePrefix="0" xfId="0">
      <alignment horizontal="center" vertical="center"/>
    </xf>
    <xf numFmtId="0" fontId="11" fillId="12" borderId="0" applyAlignment="1" pivotButton="0" quotePrefix="0" xfId="0">
      <alignment horizontal="center"/>
    </xf>
    <xf numFmtId="0" fontId="11" fillId="10" borderId="0" applyAlignment="1" pivotButton="0" quotePrefix="0" xfId="0">
      <alignment horizontal="center"/>
    </xf>
    <xf numFmtId="0" fontId="11" fillId="11" borderId="0" applyAlignment="1" pivotButton="0" quotePrefix="0" xfId="0">
      <alignment horizontal="center"/>
    </xf>
    <xf numFmtId="0" fontId="11" fillId="9" borderId="0" applyAlignment="1" pivotButton="0" quotePrefix="0" xfId="0">
      <alignment horizontal="center"/>
    </xf>
    <xf numFmtId="0" fontId="21" fillId="13" borderId="0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Meeting 1 (December 18, 2025)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ProbabilityCharts!$B$5</f>
              <strCache>
                <ptCount val="1"/>
                <pt idx="0">
                  <v>Probability</v>
                </pt>
              </strCache>
            </strRef>
          </tx>
          <spPr>
            <a:ln>
              <a:prstDash val="solid"/>
            </a:ln>
          </spPr>
          <invertIfNegative val="1"/>
          <dLbls>
            <spPr>
              <a:noFill/>
              <a:ln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0"/>
            <showBubbleSize val="1"/>
            <showLeaderLines val="0"/>
          </dLbls>
          <cat>
            <numRef>
              <f>ProbabilityCharts!$A$6:$A$7</f>
              <numCache>
                <formatCode>0" bp"</formatCode>
                <ptCount val="2"/>
                <pt idx="0">
                  <v>0</v>
                </pt>
                <pt idx="1">
                  <v>-25</v>
                </pt>
              </numCache>
            </numRef>
          </cat>
          <val>
            <numRef>
              <f>ProbabilityCharts!$B$6:$B$7</f>
              <numCache>
                <formatCode>0.0%</formatCode>
                <ptCount val="2"/>
                <pt idx="0">
                  <v>0.9599999999999795</v>
                </pt>
                <pt idx="1">
                  <v>0.04000000000002046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0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0&quot; bp&quot;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  <max val="1"/>
          <min val="0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Probability</a:t>
                </a:r>
              </a:p>
            </rich>
          </tx>
          <overlay val="1"/>
        </title>
        <numFmt formatCode="0%" sourceLinked="0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Meeting 2 (February 6, 2026)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ProbabilityCharts!$B$23</f>
              <strCache>
                <ptCount val="1"/>
                <pt idx="0">
                  <v>Probability</v>
                </pt>
              </strCache>
            </strRef>
          </tx>
          <spPr>
            <a:ln>
              <a:prstDash val="solid"/>
            </a:ln>
          </spPr>
          <invertIfNegative val="1"/>
          <dLbls>
            <spPr>
              <a:noFill/>
              <a:ln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0"/>
            <showBubbleSize val="1"/>
            <showLeaderLines val="0"/>
          </dLbls>
          <cat>
            <numRef>
              <f>ProbabilityCharts!$A$24:$A$25</f>
              <numCache>
                <formatCode>0" bp"</formatCode>
                <ptCount val="2"/>
                <pt idx="0">
                  <v>0</v>
                </pt>
                <pt idx="1">
                  <v>25</v>
                </pt>
              </numCache>
            </numRef>
          </cat>
          <val>
            <numRef>
              <f>ProbabilityCharts!$B$24:$B$25</f>
              <numCache>
                <formatCode>0.0%</formatCode>
                <ptCount val="2"/>
                <pt idx="0">
                  <v>0.9791570881225766</v>
                </pt>
                <pt idx="1">
                  <v>0.02084291187742338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0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0&quot; bp&quot;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  <max val="1"/>
          <min val="0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Probability</a:t>
                </a:r>
              </a:p>
            </rich>
          </tx>
          <overlay val="1"/>
        </title>
        <numFmt formatCode="0%" sourceLinked="0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Meeting 3 (March 19, 2026)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ProbabilityCharts!$H$5</f>
              <strCache>
                <ptCount val="1"/>
                <pt idx="0">
                  <v>Probability</v>
                </pt>
              </strCache>
            </strRef>
          </tx>
          <spPr>
            <a:ln>
              <a:prstDash val="solid"/>
            </a:ln>
          </spPr>
          <invertIfNegative val="1"/>
          <dLbls>
            <spPr>
              <a:noFill/>
              <a:ln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0"/>
            <showBubbleSize val="1"/>
            <showLeaderLines val="0"/>
          </dLbls>
          <cat>
            <numRef>
              <f>ProbabilityCharts!$G$6:$G$7</f>
              <numCache>
                <formatCode>0" bp"</formatCode>
                <ptCount val="2"/>
                <pt idx="0">
                  <v>0</v>
                </pt>
                <pt idx="1">
                  <v>-25</v>
                </pt>
              </numCache>
            </numRef>
          </cat>
          <val>
            <numRef>
              <f>ProbabilityCharts!$H$6:$H$7</f>
              <numCache>
                <formatCode>0.0%</formatCode>
                <ptCount val="2"/>
                <pt idx="0">
                  <v>0.9026053639846623</v>
                </pt>
                <pt idx="1">
                  <v>0.09739463601533771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0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0&quot; bp&quot;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  <max val="1"/>
          <min val="0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Probability</a:t>
                </a:r>
              </a:p>
            </rich>
          </tx>
          <overlay val="1"/>
        </title>
        <numFmt formatCode="0%" sourceLinked="0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Meeting 4 (April 30, 2026)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ProbabilityCharts!$H$23</f>
              <strCache>
                <ptCount val="1"/>
                <pt idx="0">
                  <v>Probability</v>
                </pt>
              </strCache>
            </strRef>
          </tx>
          <spPr>
            <a:ln>
              <a:prstDash val="solid"/>
            </a:ln>
          </spPr>
          <invertIfNegative val="1"/>
          <dLbls>
            <spPr>
              <a:noFill/>
              <a:ln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0"/>
            <showBubbleSize val="1"/>
            <showLeaderLines val="0"/>
          </dLbls>
          <cat>
            <numRef>
              <f>ProbabilityCharts!$G$24:$G$25</f>
              <numCache>
                <formatCode>0" bp"</formatCode>
                <ptCount val="2"/>
                <pt idx="0">
                  <v>0</v>
                </pt>
                <pt idx="1">
                  <v>-25</v>
                </pt>
              </numCache>
            </numRef>
          </cat>
          <val>
            <numRef>
              <f>ProbabilityCharts!$H$24:$H$25</f>
              <numCache>
                <formatCode>0.0%</formatCode>
                <ptCount val="2"/>
                <pt idx="0">
                  <v>0.8965517241379075</v>
                </pt>
                <pt idx="1">
                  <v>0.1034482758620925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0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0&quot; bp&quot;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  <max val="1"/>
          <min val="0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Probability</a:t>
                </a:r>
              </a:p>
            </rich>
          </tx>
          <overlay val="1"/>
        </title>
        <numFmt formatCode="0%" sourceLinked="0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Final Probability Distribution After 4 ECB Meetings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ProbabilityCharts!$B$41</f>
              <strCache>
                <ptCount val="1"/>
                <pt idx="0">
                  <v>Probability</v>
                </pt>
              </strCache>
            </strRef>
          </tx>
          <spPr>
            <a:ln>
              <a:prstDash val="solid"/>
            </a:ln>
          </spPr>
          <invertIfNegative val="1"/>
          <dLbls>
            <spPr>
              <a:noFill/>
              <a:ln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0"/>
            <showBubbleSize val="1"/>
            <showLeaderLines val="0"/>
          </dLbls>
          <cat>
            <strRef>
              <f>ProbabilityCharts!$A$42:$A$46</f>
              <strCache>
                <ptCount val="5"/>
                <pt idx="0">
                  <v>+25 bp</v>
                </pt>
                <pt idx="1">
                  <v>0 bp</v>
                </pt>
                <pt idx="2">
                  <v>-25 bp</v>
                </pt>
                <pt idx="3">
                  <v>-50 bp</v>
                </pt>
                <pt idx="4">
                  <v>-75 bp</v>
                </pt>
              </strCache>
            </strRef>
          </cat>
          <val>
            <numRef>
              <f>ProbabilityCharts!$B$42:$B$46</f>
              <numCache>
                <formatCode>0.0%</formatCode>
                <ptCount val="5"/>
                <pt idx="0">
                  <v>0.0162</v>
                </pt>
                <pt idx="1">
                  <v>0.765</v>
                </pt>
                <pt idx="2">
                  <v>0.2019</v>
                </pt>
                <pt idx="3">
                  <v>0.0166</v>
                </pt>
                <pt idx="4">
                  <v>0.0003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0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Cumulative Rate Change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  <max val="0.8"/>
          <min val="0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Probability</a:t>
                </a:r>
              </a:p>
            </rich>
          </tx>
          <overlay val="1"/>
        </title>
        <numFmt formatCode="0%" sourceLinked="0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5</row>
      <rowOff>0</rowOff>
    </from>
    <ext cx="46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0</col>
      <colOff>0</colOff>
      <row>23</row>
      <rowOff>0</rowOff>
    </from>
    <ext cx="468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6</col>
      <colOff>0</colOff>
      <row>5</row>
      <rowOff>0</rowOff>
    </from>
    <ext cx="4680000" cy="288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6</col>
      <colOff>0</colOff>
      <row>23</row>
      <rowOff>0</rowOff>
    </from>
    <ext cx="4680000" cy="288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  <oneCellAnchor>
    <from>
      <col>0</col>
      <colOff>0</colOff>
      <row>47</row>
      <rowOff>0</rowOff>
    </from>
    <ext cx="8640000" cy="4320000"/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5" sqref="A5"/>
    </sheetView>
  </sheetViews>
  <sheetFormatPr baseColWidth="8" defaultRowHeight="14.5"/>
  <cols>
    <col width="60" customWidth="1" style="49" min="1" max="1"/>
  </cols>
  <sheetData>
    <row r="1" ht="18.5" customHeight="1" s="49">
      <c r="A1" s="1" t="inlineStr">
        <is>
          <t>ECB Rate Probability Calculator - PERFECT PYTHON MATCH</t>
        </is>
      </c>
    </row>
    <row r="3">
      <c r="A3" t="inlineStr">
        <is>
          <t xml:space="preserve">Current ESTR (%): </t>
        </is>
      </c>
      <c r="B3" s="2" t="n">
        <v>1.93</v>
      </c>
    </row>
    <row r="5">
      <c r="A5" s="3" t="inlineStr">
        <is>
          <t>⚠️ Uses BACKWARD propagation for meeting months (Python methodology)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4.5"/>
  <cols>
    <col width="14" customWidth="1" style="49" min="1" max="6"/>
  </cols>
  <sheetData>
    <row r="1" ht="15.5" customHeight="1" s="49">
      <c r="A1" s="4" t="inlineStr">
        <is>
          <t>Futures Prices (ESTR)</t>
        </is>
      </c>
    </row>
    <row r="3">
      <c r="A3" s="5" t="inlineStr">
        <is>
          <t>Month</t>
        </is>
      </c>
      <c r="B3" s="5" t="inlineStr">
        <is>
          <t>Year</t>
        </is>
      </c>
      <c r="C3" s="5" t="inlineStr">
        <is>
          <t>Pavg</t>
        </is>
      </c>
      <c r="D3" s="5" t="inlineStr">
        <is>
          <t>Meeting</t>
        </is>
      </c>
      <c r="E3" s="5" t="inlineStr">
        <is>
          <t>Days</t>
        </is>
      </c>
      <c r="F3" s="5" t="inlineStr">
        <is>
          <t>MeetDay</t>
        </is>
      </c>
    </row>
    <row r="4">
      <c r="A4" t="inlineStr">
        <is>
          <t>November</t>
        </is>
      </c>
      <c r="B4" t="n">
        <v>2025</v>
      </c>
      <c r="C4" s="6" t="n">
        <v>98.06999999999999</v>
      </c>
      <c r="D4" t="inlineStr">
        <is>
          <t>No Meeting</t>
        </is>
      </c>
      <c r="E4" t="n">
        <v>30</v>
      </c>
    </row>
    <row r="5">
      <c r="A5" t="inlineStr">
        <is>
          <t>December</t>
        </is>
      </c>
      <c r="B5" t="n">
        <v>2025</v>
      </c>
      <c r="C5" s="6" t="n">
        <v>98.06999999999999</v>
      </c>
      <c r="D5" t="inlineStr">
        <is>
          <t>2025-12-18</t>
        </is>
      </c>
      <c r="E5" t="n">
        <v>31</v>
      </c>
      <c r="F5" t="n">
        <v>18</v>
      </c>
    </row>
    <row r="6">
      <c r="A6" t="inlineStr">
        <is>
          <t>January</t>
        </is>
      </c>
      <c r="B6" t="n">
        <v>2026</v>
      </c>
      <c r="C6" s="6" t="n">
        <v>98.08</v>
      </c>
      <c r="D6" t="inlineStr">
        <is>
          <t>No Meeting</t>
        </is>
      </c>
      <c r="E6" t="n">
        <v>31</v>
      </c>
    </row>
    <row r="7">
      <c r="A7" t="inlineStr">
        <is>
          <t>February</t>
        </is>
      </c>
      <c r="B7" t="n">
        <v>2026</v>
      </c>
      <c r="C7" s="6" t="n">
        <v>98.08</v>
      </c>
      <c r="D7" t="inlineStr">
        <is>
          <t>2026-02-06</t>
        </is>
      </c>
      <c r="E7" t="n">
        <v>28</v>
      </c>
      <c r="F7" t="n">
        <v>6</v>
      </c>
    </row>
    <row r="8">
      <c r="A8" t="inlineStr">
        <is>
          <t>March</t>
        </is>
      </c>
      <c r="B8" t="n">
        <v>2026</v>
      </c>
      <c r="C8" s="6" t="n">
        <v>98.08499999999999</v>
      </c>
      <c r="D8" t="inlineStr">
        <is>
          <t>2026-03-19</t>
        </is>
      </c>
      <c r="E8" t="n">
        <v>31</v>
      </c>
      <c r="F8" t="n">
        <v>19</v>
      </c>
    </row>
    <row r="9">
      <c r="A9" t="inlineStr">
        <is>
          <t>April</t>
        </is>
      </c>
      <c r="B9" t="n">
        <v>2026</v>
      </c>
      <c r="C9" s="6" t="n">
        <v>98.09999999999999</v>
      </c>
      <c r="D9" t="inlineStr">
        <is>
          <t>2026-04-30</t>
        </is>
      </c>
      <c r="E9" t="n">
        <v>30</v>
      </c>
      <c r="F9" t="n">
        <v>30</v>
      </c>
    </row>
    <row r="10">
      <c r="A10" t="inlineStr">
        <is>
          <t>May</t>
        </is>
      </c>
      <c r="B10" t="n">
        <v>2026</v>
      </c>
      <c r="C10" s="6" t="n">
        <v>98.125</v>
      </c>
      <c r="D10" t="inlineStr">
        <is>
          <t>No Meeting</t>
        </is>
      </c>
      <c r="E10" t="n">
        <v>31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4.5"/>
  <cols>
    <col width="12" customWidth="1" style="49" min="1" max="8"/>
  </cols>
  <sheetData>
    <row r="1" ht="15.5" customHeight="1" s="49">
      <c r="A1" s="4" t="inlineStr">
        <is>
          <t>Price Propagation (Forward + Backward)</t>
        </is>
      </c>
    </row>
    <row r="2">
      <c r="A2" s="7" t="inlineStr">
        <is>
          <t>⚠️ Meeting months use BACKWARD propagation to calculate Pstart</t>
        </is>
      </c>
    </row>
    <row r="4">
      <c r="A4" s="5" t="inlineStr">
        <is>
          <t>Month</t>
        </is>
      </c>
      <c r="B4" s="5" t="inlineStr">
        <is>
          <t>Pavg</t>
        </is>
      </c>
      <c r="C4" s="5" t="inlineStr">
        <is>
          <t>Pstart</t>
        </is>
      </c>
      <c r="D4" s="5" t="inlineStr">
        <is>
          <t>Pend</t>
        </is>
      </c>
      <c r="E4" s="5" t="inlineStr">
        <is>
          <t>DaysBef</t>
        </is>
      </c>
      <c r="F4" s="5" t="inlineStr">
        <is>
          <t>DaysAft</t>
        </is>
      </c>
      <c r="G4" s="5" t="inlineStr">
        <is>
          <t>Type</t>
        </is>
      </c>
    </row>
    <row r="5">
      <c r="A5">
        <f>InputData!A4</f>
        <v/>
      </c>
      <c r="B5">
        <f>InputData!C4</f>
        <v/>
      </c>
      <c r="C5">
        <f>B5</f>
        <v/>
      </c>
      <c r="D5">
        <f>B5</f>
        <v/>
      </c>
      <c r="G5" s="8" t="inlineStr">
        <is>
          <t>No Meeting</t>
        </is>
      </c>
    </row>
    <row r="6">
      <c r="A6">
        <f>InputData!A5</f>
        <v/>
      </c>
      <c r="B6">
        <f>InputData!C5</f>
        <v/>
      </c>
      <c r="C6">
        <f>D5</f>
        <v/>
      </c>
      <c r="D6">
        <f>C7</f>
        <v/>
      </c>
      <c r="E6">
        <f>InputData!F5-1</f>
        <v/>
      </c>
      <c r="F6">
        <f>InputData!E5-InputData!F5+1</f>
        <v/>
      </c>
      <c r="G6" s="36" t="inlineStr">
        <is>
          <t>Meeting (Simple)</t>
        </is>
      </c>
    </row>
    <row r="7">
      <c r="A7">
        <f>InputData!A6</f>
        <v/>
      </c>
      <c r="B7">
        <f>InputData!C6</f>
        <v/>
      </c>
      <c r="C7">
        <f>B7</f>
        <v/>
      </c>
      <c r="D7">
        <f>B7</f>
        <v/>
      </c>
      <c r="G7" s="8" t="inlineStr">
        <is>
          <t>No Meeting</t>
        </is>
      </c>
    </row>
    <row r="8">
      <c r="A8">
        <f>InputData!A7</f>
        <v/>
      </c>
      <c r="B8">
        <f>InputData!C7</f>
        <v/>
      </c>
      <c r="C8">
        <f>D7</f>
        <v/>
      </c>
      <c r="D8">
        <f>C9</f>
        <v/>
      </c>
      <c r="E8">
        <f>InputData!F7-1</f>
        <v/>
      </c>
      <c r="F8">
        <f>InputData!E7-InputData!F7+1</f>
        <v/>
      </c>
      <c r="G8" s="36" t="inlineStr">
        <is>
          <t>Meeting (Simple)</t>
        </is>
      </c>
    </row>
    <row r="9">
      <c r="A9">
        <f>InputData!A8</f>
        <v/>
      </c>
      <c r="B9">
        <f>InputData!C8</f>
        <v/>
      </c>
      <c r="C9">
        <f>(B9-F9/(E9+F9)*D9)/(E9/(E9+F9))</f>
        <v/>
      </c>
      <c r="D9">
        <f>C10</f>
        <v/>
      </c>
      <c r="E9">
        <f>InputData!F8-1</f>
        <v/>
      </c>
      <c r="F9">
        <f>InputData!E8-InputData!F8+1</f>
        <v/>
      </c>
      <c r="G9" s="37" t="inlineStr">
        <is>
          <t>Meeting (Backward)</t>
        </is>
      </c>
    </row>
    <row r="10">
      <c r="A10">
        <f>InputData!A9</f>
        <v/>
      </c>
      <c r="B10">
        <f>InputData!C9</f>
        <v/>
      </c>
      <c r="C10">
        <f>(B10-F10/(E10+F10)*D10)/(E10/(E10+F10))</f>
        <v/>
      </c>
      <c r="D10">
        <f>C11</f>
        <v/>
      </c>
      <c r="E10">
        <f>InputData!F9-1</f>
        <v/>
      </c>
      <c r="F10">
        <f>InputData!E9-InputData!F9+1</f>
        <v/>
      </c>
      <c r="G10" s="37" t="inlineStr">
        <is>
          <t>Meeting (Backward)</t>
        </is>
      </c>
    </row>
    <row r="11">
      <c r="A11">
        <f>InputData!A10</f>
        <v/>
      </c>
      <c r="B11">
        <f>InputData!C10</f>
        <v/>
      </c>
      <c r="C11">
        <f>B11</f>
        <v/>
      </c>
      <c r="D11">
        <f>B11</f>
        <v/>
      </c>
      <c r="G11" s="8" t="inlineStr">
        <is>
          <t>No Meeting</t>
        </is>
      </c>
    </row>
    <row r="13">
      <c r="A13" s="32" t="inlineStr">
        <is>
          <t>Type Column Explanation:</t>
        </is>
      </c>
    </row>
    <row r="14">
      <c r="A14" s="38" t="inlineStr">
        <is>
          <t>No Meeting:</t>
        </is>
      </c>
      <c r="B14" s="5" t="inlineStr">
        <is>
          <t>Change</t>
        </is>
      </c>
      <c r="C14" s="5" t="inlineStr">
        <is>
          <t>Char</t>
        </is>
      </c>
      <c r="D14" s="5" t="inlineStr">
        <is>
          <t>Mant</t>
        </is>
      </c>
      <c r="E14" s="5" t="inlineStr">
        <is>
          <t>H0</t>
        </is>
      </c>
      <c r="F14" s="5" t="inlineStr">
        <is>
          <t>H1</t>
        </is>
      </c>
      <c r="G14" s="5" t="inlineStr">
        <is>
          <t>P0%</t>
        </is>
      </c>
      <c r="H14" s="5" t="inlineStr">
        <is>
          <t>P1%</t>
        </is>
      </c>
    </row>
    <row r="15">
      <c r="A15" t="inlineStr">
        <is>
          <t xml:space="preserve">  • No ECB decision in this month</t>
        </is>
      </c>
      <c r="B15">
        <f>((100-D6)-(100-C6))/0.25</f>
        <v/>
      </c>
      <c r="C15">
        <f>INT(ABS(B15))</f>
        <v/>
      </c>
      <c r="D15">
        <f>ABS(B15)-C15</f>
        <v/>
      </c>
      <c r="E15">
        <f>SIGN(B15)*C15*25</f>
        <v/>
      </c>
      <c r="F15">
        <f>E15+SIGN(B15)*25</f>
        <v/>
      </c>
      <c r="G15">
        <f>MAX(0.01,MIN(0.99,1-D15))*100</f>
        <v/>
      </c>
      <c r="H15">
        <f>MAX(0.01,MIN(0.99,D15))*100</f>
        <v/>
      </c>
    </row>
    <row r="16">
      <c r="A16" t="inlineStr">
        <is>
          <t xml:space="preserve">  • Pstart = Pend = Pavg (rate stays constant all month)</t>
        </is>
      </c>
      <c r="B16">
        <f>((100-D8)-(100-C8))/0.25</f>
        <v/>
      </c>
      <c r="C16">
        <f>INT(ABS(B16))</f>
        <v/>
      </c>
      <c r="D16">
        <f>ABS(B16)-C16</f>
        <v/>
      </c>
      <c r="E16">
        <f>SIGN(B16)*C16*25</f>
        <v/>
      </c>
      <c r="F16">
        <f>E16+SIGN(B16)*25</f>
        <v/>
      </c>
      <c r="G16">
        <f>MAX(0.01,MIN(0.99,1-D16))*100</f>
        <v/>
      </c>
      <c r="H16">
        <f>MAX(0.01,MIN(0.99,D16))*100</f>
        <v/>
      </c>
    </row>
    <row r="17">
      <c r="A17" s="39" t="inlineStr">
        <is>
          <t>Meeting (Simple):</t>
        </is>
      </c>
      <c r="B17">
        <f>((100-D9)-(100-C9))/0.25</f>
        <v/>
      </c>
      <c r="C17">
        <f>INT(ABS(B17))</f>
        <v/>
      </c>
      <c r="D17">
        <f>ABS(B17)-C17</f>
        <v/>
      </c>
      <c r="E17">
        <f>SIGN(B17)*C17*25</f>
        <v/>
      </c>
      <c r="F17">
        <f>E17+SIGN(B17)*25</f>
        <v/>
      </c>
      <c r="G17">
        <f>MAX(0.01,MIN(0.99,1-D17))*100</f>
        <v/>
      </c>
      <c r="H17">
        <f>MAX(0.01,MIN(0.99,D17))*100</f>
        <v/>
      </c>
    </row>
    <row r="18">
      <c r="A18" t="inlineStr">
        <is>
          <t xml:space="preserve">  • ECB meeting in this month</t>
        </is>
      </c>
      <c r="B18">
        <f>((100-D10)-(100-C10))/0.25</f>
        <v/>
      </c>
      <c r="C18">
        <f>INT(ABS(B18))</f>
        <v/>
      </c>
      <c r="D18">
        <f>ABS(B18)-C18</f>
        <v/>
      </c>
      <c r="E18">
        <f>SIGN(B18)*C18*25</f>
        <v/>
      </c>
      <c r="F18">
        <f>E18+SIGN(B18)*25</f>
        <v/>
      </c>
      <c r="G18">
        <f>MAX(0.01,MIN(0.99,1-D18))*100</f>
        <v/>
      </c>
      <c r="H18">
        <f>MAX(0.01,MIN(0.99,D18))*100</f>
        <v/>
      </c>
    </row>
    <row r="19">
      <c r="A19" t="inlineStr">
        <is>
          <t xml:space="preserve">  • Pstart = previous month's Pend (forward fill)</t>
        </is>
      </c>
    </row>
    <row r="20">
      <c r="A20" t="inlineStr">
        <is>
          <t xml:space="preserve">  • Pend = next month's Pstart (forward fill)</t>
        </is>
      </c>
    </row>
    <row r="21">
      <c r="A21" t="inlineStr">
        <is>
          <t xml:space="preserve">  • No calculation needed - both values come from adjacent months</t>
        </is>
      </c>
    </row>
    <row r="22">
      <c r="A22" t="inlineStr">
        <is>
          <t xml:space="preserve">  • Examples: December, February</t>
        </is>
      </c>
    </row>
    <row r="23">
      <c r="A23" s="40" t="inlineStr">
        <is>
          <t>Meeting (Backward):</t>
        </is>
      </c>
    </row>
    <row r="24">
      <c r="A24" t="inlineStr">
        <is>
          <t xml:space="preserve">  • ECB meeting in this month</t>
        </is>
      </c>
    </row>
    <row r="25">
      <c r="A25" t="inlineStr">
        <is>
          <t xml:space="preserve">  • Pend = next month's Pstart (forward fill)</t>
        </is>
      </c>
    </row>
    <row r="26">
      <c r="A26" s="12" t="inlineStr">
        <is>
          <t xml:space="preserve">  • Pstart = CALCULATED using backward formula:</t>
        </is>
      </c>
    </row>
    <row r="27">
      <c r="A27" s="41" t="inlineStr">
        <is>
          <t xml:space="preserve">      Pstart = (Pavg - DaysAft/(DaysBef+DaysAft) × Pend) / (DaysBef/(DaysBef+DaysAft))</t>
        </is>
      </c>
    </row>
    <row r="28">
      <c r="A28" t="inlineStr">
        <is>
          <t xml:space="preserve">  • Why? Cannot get Pstart from forward fill (previous month also has meeting)</t>
        </is>
      </c>
    </row>
    <row r="29">
      <c r="A29" t="inlineStr">
        <is>
          <t xml:space="preserve">  • Must solve backwards from known Pend</t>
        </is>
      </c>
    </row>
    <row r="30">
      <c r="A30" t="inlineStr">
        <is>
          <t xml:space="preserve">  • Examples: March, April</t>
        </is>
      </c>
    </row>
    <row r="32">
      <c r="A32" s="42" t="inlineStr">
        <is>
          <t>Why Different Types?</t>
        </is>
      </c>
    </row>
    <row r="33">
      <c r="A33" t="inlineStr">
        <is>
          <t>When meetings occur in consecutive months (Feb → Mar → Apr), we can't use simple</t>
        </is>
      </c>
    </row>
    <row r="34">
      <c r="A34" t="inlineStr">
        <is>
          <t>forward propagation for all of them. We need the BACKWARD formula to break the</t>
        </is>
      </c>
    </row>
    <row r="35">
      <c r="A35" s="12" t="inlineStr">
        <is>
          <t>circular dependency. This is the KEY INSIGHT of the Python methodology!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33"/>
  <sheetViews>
    <sheetView workbookViewId="0">
      <selection activeCell="A1" sqref="A1:R1"/>
    </sheetView>
  </sheetViews>
  <sheetFormatPr baseColWidth="8" defaultRowHeight="14.5"/>
  <cols>
    <col width="10" customWidth="1" style="49" min="1" max="1"/>
    <col width="3" customWidth="1" style="49" min="2" max="2"/>
    <col width="9" customWidth="1" style="49" min="3" max="4"/>
    <col width="3" customWidth="1" style="49" min="5" max="5"/>
    <col width="9" customWidth="1" style="49" min="6" max="7"/>
    <col width="3" customWidth="1" style="49" min="8" max="8"/>
    <col width="9" customWidth="1" style="49" min="9" max="10"/>
    <col width="3" customWidth="1" style="49" min="11" max="11"/>
    <col width="9" customWidth="1" style="49" min="12" max="13"/>
    <col width="3" customWidth="1" style="49" min="14" max="14"/>
    <col width="9" customWidth="1" style="49" min="15" max="16"/>
  </cols>
  <sheetData>
    <row r="1" ht="21" customHeight="1" s="49">
      <c r="A1" s="50" t="inlineStr">
        <is>
          <t>ECB Rate Probability Tree - Complete Expansion</t>
        </is>
      </c>
    </row>
    <row r="2">
      <c r="A2" s="48" t="inlineStr">
        <is>
          <t>Visualizing how binary probabilities multiply through 4 consecutive ECB meetings</t>
        </is>
      </c>
    </row>
    <row r="4">
      <c r="A4" s="13" t="inlineStr">
        <is>
          <t>START</t>
        </is>
      </c>
      <c r="C4" s="14" t="inlineStr">
        <is>
          <t>Meeting 1</t>
        </is>
      </c>
      <c r="D4" s="14" t="inlineStr">
        <is>
          <t>(Dec 18)</t>
        </is>
      </c>
      <c r="F4" s="15" t="inlineStr">
        <is>
          <t>Meeting 2</t>
        </is>
      </c>
      <c r="G4" s="15" t="inlineStr">
        <is>
          <t>(Feb 6)</t>
        </is>
      </c>
      <c r="I4" s="16" t="inlineStr">
        <is>
          <t>Meeting 3</t>
        </is>
      </c>
      <c r="J4" s="16" t="inlineStr">
        <is>
          <t>(Mar 19)</t>
        </is>
      </c>
      <c r="L4" s="17" t="inlineStr">
        <is>
          <t>Meeting 4</t>
        </is>
      </c>
      <c r="M4" s="17" t="inlineStr">
        <is>
          <t>(Apr 30)</t>
        </is>
      </c>
      <c r="O4" s="18" t="inlineStr">
        <is>
          <t>FINAL</t>
        </is>
      </c>
      <c r="P4" s="18" t="inlineStr">
        <is>
          <t>RESULT</t>
        </is>
      </c>
    </row>
    <row r="6" ht="22" customHeight="1" s="49">
      <c r="A6" s="19" t="inlineStr">
        <is>
          <t>0 bp</t>
        </is>
      </c>
      <c r="B6" s="20" t="inlineStr">
        <is>
          <t>→</t>
        </is>
      </c>
      <c r="C6" s="21" t="inlineStr">
        <is>
          <t>0 bp</t>
        </is>
      </c>
      <c r="D6" s="22">
        <f>Calculations!G15/100</f>
        <v/>
      </c>
      <c r="E6" s="20" t="inlineStr">
        <is>
          <t>→</t>
        </is>
      </c>
      <c r="F6" s="23" t="inlineStr">
        <is>
          <t>0 bp</t>
        </is>
      </c>
      <c r="G6" s="24">
        <f>D6*Calculations!G16/100</f>
        <v/>
      </c>
      <c r="H6" s="20" t="inlineStr">
        <is>
          <t>→</t>
        </is>
      </c>
      <c r="I6" s="25" t="inlineStr">
        <is>
          <t>0 bp</t>
        </is>
      </c>
      <c r="J6" s="26">
        <f>G6*Calculations!G17/100</f>
        <v/>
      </c>
      <c r="K6" s="20" t="inlineStr">
        <is>
          <t>→</t>
        </is>
      </c>
      <c r="L6" s="27" t="inlineStr">
        <is>
          <t>0 bp</t>
        </is>
      </c>
      <c r="M6" s="28">
        <f>J6*Calculations!G18/100</f>
        <v/>
      </c>
      <c r="N6" s="20" t="inlineStr">
        <is>
          <t>→</t>
        </is>
      </c>
      <c r="O6" s="29" t="inlineStr">
        <is>
          <t>+25 bp</t>
        </is>
      </c>
      <c r="P6" s="30">
        <f>J8*Calculations!G18/100</f>
        <v/>
      </c>
    </row>
    <row r="7" ht="22" customHeight="1" s="49">
      <c r="B7" s="20" t="inlineStr">
        <is>
          <t>→</t>
        </is>
      </c>
      <c r="C7" s="21" t="inlineStr">
        <is>
          <t>-25 bp</t>
        </is>
      </c>
      <c r="D7" s="22">
        <f>Calculations!H15/100</f>
        <v/>
      </c>
      <c r="E7" s="20" t="inlineStr">
        <is>
          <t>→</t>
        </is>
      </c>
      <c r="F7" s="23" t="inlineStr">
        <is>
          <t>+25 bp</t>
        </is>
      </c>
      <c r="G7" s="24">
        <f>D6*Calculations!H16/100</f>
        <v/>
      </c>
      <c r="H7" s="20" t="inlineStr">
        <is>
          <t>→</t>
        </is>
      </c>
      <c r="I7" s="25" t="inlineStr">
        <is>
          <t>-25 bp</t>
        </is>
      </c>
      <c r="J7" s="26">
        <f>G6*Calculations!H17/100</f>
        <v/>
      </c>
      <c r="K7" s="20" t="inlineStr">
        <is>
          <t>→</t>
        </is>
      </c>
      <c r="L7" s="27" t="inlineStr">
        <is>
          <t>-25 bp</t>
        </is>
      </c>
      <c r="M7" s="28">
        <f>J7*Calculations!G18/100</f>
        <v/>
      </c>
      <c r="N7" s="20" t="inlineStr">
        <is>
          <t>→</t>
        </is>
      </c>
      <c r="O7" s="29" t="inlineStr">
        <is>
          <t>0 bp</t>
        </is>
      </c>
      <c r="P7" s="30">
        <f>J6*Calculations!G18/100+J8*Calculations!H18/100+J9*Calculations!G18/100+J12*Calculations!G18/100</f>
        <v/>
      </c>
    </row>
    <row r="8" ht="22" customHeight="1" s="49">
      <c r="E8" s="20" t="inlineStr">
        <is>
          <t>→</t>
        </is>
      </c>
      <c r="F8" s="23" t="inlineStr">
        <is>
          <t>-25 bp</t>
        </is>
      </c>
      <c r="G8" s="24">
        <f>D7*Calculations!G16/100</f>
        <v/>
      </c>
      <c r="H8" s="20" t="inlineStr">
        <is>
          <t>→</t>
        </is>
      </c>
      <c r="I8" s="25" t="inlineStr">
        <is>
          <t>+25 bp</t>
        </is>
      </c>
      <c r="J8" s="26">
        <f>G7*Calculations!G17/100</f>
        <v/>
      </c>
      <c r="K8" s="20" t="inlineStr">
        <is>
          <t>→</t>
        </is>
      </c>
      <c r="L8" s="27" t="inlineStr">
        <is>
          <t>+25 bp</t>
        </is>
      </c>
      <c r="M8" s="28">
        <f>J8*Calculations!G18/100</f>
        <v/>
      </c>
      <c r="N8" s="20" t="inlineStr">
        <is>
          <t>→</t>
        </is>
      </c>
      <c r="O8" s="29" t="inlineStr">
        <is>
          <t>-25 bp</t>
        </is>
      </c>
      <c r="P8" s="30">
        <f>J6*Calculations!H18/100+J7*Calculations!G18/100+J9*Calculations!H18/100+J10*Calculations!G18/100+J12*Calculations!H18/100+J13*Calculations!G18/100</f>
        <v/>
      </c>
    </row>
    <row r="9" ht="22" customHeight="1" s="49">
      <c r="E9" s="20" t="inlineStr">
        <is>
          <t>→</t>
        </is>
      </c>
      <c r="F9" s="23" t="inlineStr">
        <is>
          <t>-50 bp</t>
        </is>
      </c>
      <c r="G9" s="24">
        <f>D7*Calculations!H16/100</f>
        <v/>
      </c>
      <c r="H9" s="20" t="inlineStr">
        <is>
          <t>→</t>
        </is>
      </c>
      <c r="I9" s="25" t="inlineStr">
        <is>
          <t>0 bp</t>
        </is>
      </c>
      <c r="J9" s="26">
        <f>G7*Calculations!H17/100</f>
        <v/>
      </c>
      <c r="K9" s="20" t="inlineStr">
        <is>
          <t>→</t>
        </is>
      </c>
      <c r="L9" s="27" t="inlineStr">
        <is>
          <t>0 bp</t>
        </is>
      </c>
      <c r="M9" s="28">
        <f>J9*Calculations!G18/100</f>
        <v/>
      </c>
      <c r="N9" s="20" t="inlineStr">
        <is>
          <t>→</t>
        </is>
      </c>
      <c r="O9" s="29" t="inlineStr">
        <is>
          <t>-50 bp</t>
        </is>
      </c>
      <c r="P9" s="30">
        <f>J7*Calculations!H18/100+J10*Calculations!H18/100+J11*Calculations!G18/100+J13*Calculations!H18/100</f>
        <v/>
      </c>
    </row>
    <row r="10" ht="22" customHeight="1" s="49">
      <c r="H10" s="20" t="inlineStr">
        <is>
          <t>→</t>
        </is>
      </c>
      <c r="I10" s="25" t="inlineStr">
        <is>
          <t>-25 bp</t>
        </is>
      </c>
      <c r="J10" s="26">
        <f>G8*Calculations!G17/100</f>
        <v/>
      </c>
      <c r="K10" s="20" t="inlineStr">
        <is>
          <t>→</t>
        </is>
      </c>
      <c r="L10" s="27" t="inlineStr">
        <is>
          <t>-25 bp</t>
        </is>
      </c>
      <c r="M10" s="28">
        <f>J10*Calculations!G18/100</f>
        <v/>
      </c>
      <c r="N10" s="20" t="inlineStr">
        <is>
          <t>→</t>
        </is>
      </c>
      <c r="O10" s="29" t="inlineStr">
        <is>
          <t>-75 bp</t>
        </is>
      </c>
      <c r="P10" s="30">
        <f>J11*Calculations!H18/100</f>
        <v/>
      </c>
    </row>
    <row r="11" ht="22" customHeight="1" s="49">
      <c r="H11" s="20" t="inlineStr">
        <is>
          <t>→</t>
        </is>
      </c>
      <c r="I11" s="25" t="inlineStr">
        <is>
          <t>-50 bp</t>
        </is>
      </c>
      <c r="J11" s="26">
        <f>G8*Calculations!H17/100</f>
        <v/>
      </c>
      <c r="K11" s="20" t="inlineStr">
        <is>
          <t>→</t>
        </is>
      </c>
      <c r="L11" s="27" t="inlineStr">
        <is>
          <t>-50 bp</t>
        </is>
      </c>
      <c r="M11" s="28">
        <f>J11*Calculations!G18/100</f>
        <v/>
      </c>
    </row>
    <row r="12" ht="22" customHeight="1" s="49">
      <c r="H12" s="20" t="inlineStr">
        <is>
          <t>→</t>
        </is>
      </c>
      <c r="I12" s="25" t="inlineStr">
        <is>
          <t>-50 bp</t>
        </is>
      </c>
      <c r="J12" s="26">
        <f>G9*Calculations!G17/100</f>
        <v/>
      </c>
    </row>
    <row r="13" ht="22" customHeight="1" s="49">
      <c r="H13" s="20" t="inlineStr">
        <is>
          <t>→</t>
        </is>
      </c>
      <c r="I13" s="25" t="inlineStr">
        <is>
          <t>-75 bp</t>
        </is>
      </c>
      <c r="J13" s="26">
        <f>G9*Calculations!H17/100</f>
        <v/>
      </c>
    </row>
    <row r="14" ht="22" customHeight="1" s="49">
      <c r="L14" s="31" t="inlineStr">
        <is>
          <t>...</t>
        </is>
      </c>
      <c r="M14" s="31" t="inlineStr">
        <is>
          <t>(16 paths total)</t>
        </is>
      </c>
    </row>
    <row r="16">
      <c r="A16" s="32" t="inlineStr">
        <is>
          <t>How to Read:</t>
        </is>
      </c>
    </row>
    <row r="17">
      <c r="A17" s="33" t="inlineStr">
        <is>
          <t>• Each column = one ECB meeting</t>
        </is>
      </c>
    </row>
    <row r="18">
      <c r="A18" s="33" t="inlineStr">
        <is>
          <t>• Each box shows: Rate Change | Probability</t>
        </is>
      </c>
    </row>
    <row r="19">
      <c r="A19" s="33" t="inlineStr">
        <is>
          <t>• Arrows show path through tree</t>
        </is>
      </c>
    </row>
    <row r="20">
      <c r="A20" s="33" t="inlineStr">
        <is>
          <t>• Probabilities multiply: 96% × 97.92% = 94.08%</t>
        </is>
      </c>
    </row>
    <row r="21">
      <c r="A21" s="33" t="inlineStr">
        <is>
          <t>• Final column consolidates identical outcomes</t>
        </is>
      </c>
    </row>
    <row r="23">
      <c r="A23" s="34" t="inlineStr">
        <is>
          <t>Example Calculation:</t>
        </is>
      </c>
    </row>
    <row r="24">
      <c r="A24" s="33" t="inlineStr">
        <is>
          <t>Path: [0bp] → [0bp] → [0bp] → [0bp]</t>
        </is>
      </c>
    </row>
    <row r="25">
      <c r="A25" s="33">
        <f>D6*(Calculations!G16/100)*(Calculations!G17/100)*(Calculations!G18/100)</f>
        <v/>
      </c>
    </row>
    <row r="26">
      <c r="A26" s="35" t="n"/>
    </row>
    <row r="28">
      <c r="A28" s="34" t="inlineStr">
        <is>
          <t>Consolidation Example:</t>
        </is>
      </c>
    </row>
    <row r="29">
      <c r="A29" s="33" t="inlineStr">
        <is>
          <t>Multiple paths end at '0 bp':</t>
        </is>
      </c>
    </row>
    <row r="30">
      <c r="A30" t="inlineStr">
        <is>
          <t>• Path 1: 76.11%</t>
        </is>
      </c>
    </row>
    <row r="31">
      <c r="A31" t="inlineStr">
        <is>
          <t>• Path 2: 0.17% (from row 9)</t>
        </is>
      </c>
    </row>
    <row r="32">
      <c r="A32" t="inlineStr">
        <is>
          <t>• + other paths...</t>
        </is>
      </c>
    </row>
    <row r="33">
      <c r="A33" s="35" t="n"/>
    </row>
  </sheetData>
  <mergeCells count="2">
    <mergeCell ref="A2:R2"/>
    <mergeCell ref="A1:R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4.5"/>
  <sheetData>
    <row r="1" ht="15.5" customHeight="1" s="49">
      <c r="A1" s="4" t="inlineStr">
        <is>
          <t>Expected vs Calculated Probabilities</t>
        </is>
      </c>
    </row>
    <row r="3">
      <c r="A3" s="5" t="inlineStr">
        <is>
          <t>Meeting</t>
        </is>
      </c>
      <c r="B3" s="5" t="inlineStr">
        <is>
          <t>Rate Change</t>
        </is>
      </c>
      <c r="C3" s="5" t="inlineStr">
        <is>
          <t>Expected %</t>
        </is>
      </c>
      <c r="D3" s="5" t="inlineStr">
        <is>
          <t>Calculated %</t>
        </is>
      </c>
      <c r="E3" s="5" t="inlineStr">
        <is>
          <t>Difference</t>
        </is>
      </c>
      <c r="F3" s="5" t="inlineStr">
        <is>
          <t>Status</t>
        </is>
      </c>
    </row>
    <row r="4">
      <c r="A4" t="inlineStr">
        <is>
          <t>Meeting 1 (Dec)</t>
        </is>
      </c>
      <c r="B4" t="inlineStr">
        <is>
          <t>0 bp</t>
        </is>
      </c>
      <c r="C4" t="n">
        <v>96</v>
      </c>
      <c r="D4">
        <f>Calculations!G15</f>
        <v/>
      </c>
      <c r="E4">
        <f>ABS(D4-C4)</f>
        <v/>
      </c>
      <c r="F4">
        <f>IF(E4&lt;1,"✓ MATCH","✗ DIFF")</f>
        <v/>
      </c>
    </row>
    <row r="5">
      <c r="B5" t="inlineStr">
        <is>
          <t>-25 bp</t>
        </is>
      </c>
      <c r="C5" t="n">
        <v>4</v>
      </c>
      <c r="D5">
        <f>Calculations!H15</f>
        <v/>
      </c>
      <c r="E5">
        <f>ABS(D5-C5)</f>
        <v/>
      </c>
      <c r="F5">
        <f>IF(E5&lt;1,"✓ MATCH","✗ DIFF")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72"/>
  <sheetViews>
    <sheetView workbookViewId="0">
      <selection activeCell="A1" sqref="A1:L1"/>
    </sheetView>
  </sheetViews>
  <sheetFormatPr baseColWidth="8" defaultRowHeight="14.5"/>
  <cols>
    <col width="12" customWidth="1" style="49" min="1" max="12"/>
  </cols>
  <sheetData>
    <row r="1" ht="30" customHeight="1" s="49">
      <c r="A1" s="50" t="inlineStr">
        <is>
          <t>Probability Distribution Charts</t>
        </is>
      </c>
    </row>
    <row r="2">
      <c r="A2" s="48" t="inlineStr">
        <is>
          <t>Visual representation of market-implied probabilities for each ECB meeting</t>
        </is>
      </c>
    </row>
    <row r="4">
      <c r="A4" s="54" t="inlineStr">
        <is>
          <t>Meeting 1: December 18, 2025</t>
        </is>
      </c>
      <c r="G4" s="53" t="inlineStr">
        <is>
          <t>Meeting 3: March 19, 2026</t>
        </is>
      </c>
    </row>
    <row r="5">
      <c r="A5" s="43" t="inlineStr">
        <is>
          <t>Change</t>
        </is>
      </c>
      <c r="B5" s="43" t="inlineStr">
        <is>
          <t>Probability</t>
        </is>
      </c>
      <c r="C5" s="43" t="inlineStr">
        <is>
          <t>%</t>
        </is>
      </c>
      <c r="G5" s="43" t="inlineStr">
        <is>
          <t>Change</t>
        </is>
      </c>
      <c r="H5" s="43" t="inlineStr">
        <is>
          <t>Probability</t>
        </is>
      </c>
      <c r="I5" s="43" t="inlineStr">
        <is>
          <t>%</t>
        </is>
      </c>
    </row>
    <row r="6">
      <c r="A6" s="44">
        <f>Calculations!E15</f>
        <v/>
      </c>
      <c r="B6" s="45">
        <f>Calculations!G15/100</f>
        <v/>
      </c>
      <c r="C6" s="46">
        <f>Calculations!G15</f>
        <v/>
      </c>
      <c r="G6" s="44">
        <f>Calculations!E17</f>
        <v/>
      </c>
      <c r="H6" s="45">
        <f>Calculations!G17/100</f>
        <v/>
      </c>
      <c r="I6" s="46">
        <f>Calculations!G17</f>
        <v/>
      </c>
    </row>
    <row r="7">
      <c r="A7" s="44">
        <f>Calculations!F15</f>
        <v/>
      </c>
      <c r="B7" s="45">
        <f>Calculations!H15/100</f>
        <v/>
      </c>
      <c r="C7" s="46">
        <f>Calculations!H15</f>
        <v/>
      </c>
      <c r="G7" s="44">
        <f>Calculations!F17</f>
        <v/>
      </c>
      <c r="H7" s="45">
        <f>Calculations!H17/100</f>
        <v/>
      </c>
      <c r="I7" s="46">
        <f>Calculations!H17</f>
        <v/>
      </c>
    </row>
    <row r="22">
      <c r="A22" s="52" t="inlineStr">
        <is>
          <t>Meeting 2: February 6, 2026</t>
        </is>
      </c>
      <c r="G22" s="51" t="inlineStr">
        <is>
          <t>Meeting 4: April 30, 2026</t>
        </is>
      </c>
    </row>
    <row r="23">
      <c r="A23" s="43" t="inlineStr">
        <is>
          <t>Change</t>
        </is>
      </c>
      <c r="B23" s="43" t="inlineStr">
        <is>
          <t>Probability</t>
        </is>
      </c>
      <c r="C23" s="43" t="inlineStr">
        <is>
          <t>%</t>
        </is>
      </c>
      <c r="G23" s="43" t="inlineStr">
        <is>
          <t>Change</t>
        </is>
      </c>
      <c r="H23" s="43" t="inlineStr">
        <is>
          <t>Probability</t>
        </is>
      </c>
      <c r="I23" s="43" t="inlineStr">
        <is>
          <t>%</t>
        </is>
      </c>
    </row>
    <row r="24">
      <c r="A24" s="44">
        <f>Calculations!E16</f>
        <v/>
      </c>
      <c r="B24" s="45">
        <f>Calculations!G16/100</f>
        <v/>
      </c>
      <c r="C24" s="46">
        <f>Calculations!G16</f>
        <v/>
      </c>
      <c r="G24" s="44">
        <f>Calculations!E18</f>
        <v/>
      </c>
      <c r="H24" s="45">
        <f>Calculations!G18/100</f>
        <v/>
      </c>
      <c r="I24" s="46">
        <f>Calculations!G18</f>
        <v/>
      </c>
    </row>
    <row r="25">
      <c r="A25" s="44">
        <f>Calculations!F16</f>
        <v/>
      </c>
      <c r="B25" s="45">
        <f>Calculations!H16/100</f>
        <v/>
      </c>
      <c r="C25" s="46">
        <f>Calculations!H16</f>
        <v/>
      </c>
      <c r="G25" s="44">
        <f>Calculations!F18</f>
        <v/>
      </c>
      <c r="H25" s="45">
        <f>Calculations!H18/100</f>
        <v/>
      </c>
      <c r="I25" s="46">
        <f>Calculations!H18</f>
        <v/>
      </c>
    </row>
    <row r="40" ht="15.5" customHeight="1" s="49">
      <c r="A40" s="55" t="inlineStr">
        <is>
          <t>Consolidated Probabilities: After All 4 Meetings</t>
        </is>
      </c>
    </row>
    <row r="41">
      <c r="A41" s="47" t="inlineStr">
        <is>
          <t>Cumulative Change</t>
        </is>
      </c>
      <c r="B41" s="47" t="inlineStr">
        <is>
          <t>Probability</t>
        </is>
      </c>
      <c r="C41" s="47" t="inlineStr">
        <is>
          <t>Probability %</t>
        </is>
      </c>
      <c r="D41" s="47" t="inlineStr">
        <is>
          <t>Market View</t>
        </is>
      </c>
    </row>
    <row r="42">
      <c r="A42" t="inlineStr">
        <is>
          <t>+25 bp</t>
        </is>
      </c>
      <c r="B42" s="45" t="n">
        <v>0.0162</v>
      </c>
      <c r="C42" s="46" t="n">
        <v>1.62</v>
      </c>
      <c r="D42" t="inlineStr">
        <is>
          <t>Slight tightening bias</t>
        </is>
      </c>
    </row>
    <row r="43">
      <c r="A43" t="inlineStr">
        <is>
          <t>0 bp</t>
        </is>
      </c>
      <c r="B43" s="45" t="n">
        <v>0.765</v>
      </c>
      <c r="C43" s="46" t="n">
        <v>76.5</v>
      </c>
      <c r="D43" t="inlineStr">
        <is>
          <t>Status quo (most likely)</t>
        </is>
      </c>
    </row>
    <row r="44">
      <c r="A44" t="inlineStr">
        <is>
          <t>-25 bp</t>
        </is>
      </c>
      <c r="B44" s="45" t="n">
        <v>0.2019</v>
      </c>
      <c r="C44" s="46" t="n">
        <v>20.19</v>
      </c>
      <c r="D44" t="inlineStr">
        <is>
          <t>Single cut expected</t>
        </is>
      </c>
    </row>
    <row r="45">
      <c r="A45" t="inlineStr">
        <is>
          <t>-50 bp</t>
        </is>
      </c>
      <c r="B45" s="45" t="n">
        <v>0.0166</v>
      </c>
      <c r="C45" s="46" t="n">
        <v>1.66</v>
      </c>
      <c r="D45" t="inlineStr">
        <is>
          <t>Double cut unlikely</t>
        </is>
      </c>
    </row>
    <row r="46">
      <c r="A46" t="inlineStr">
        <is>
          <t>-75 bp</t>
        </is>
      </c>
      <c r="B46" s="45" t="n">
        <v>0.0003</v>
      </c>
      <c r="C46" s="46" t="n">
        <v>0.03</v>
      </c>
      <c r="D46" t="inlineStr">
        <is>
          <t>Triple cut very rare</t>
        </is>
      </c>
    </row>
    <row r="68">
      <c r="A68" s="9" t="inlineStr">
        <is>
          <t>How to Read These Charts:</t>
        </is>
      </c>
    </row>
    <row r="69">
      <c r="A69" t="inlineStr">
        <is>
          <t>• Top 4 charts show individual meeting probabilities (binary outcomes)</t>
        </is>
      </c>
    </row>
    <row r="70">
      <c r="A70" t="inlineStr">
        <is>
          <t>• Bottom chart shows consolidated results after all meetings</t>
        </is>
      </c>
    </row>
    <row r="71">
      <c r="A71" t="inlineStr">
        <is>
          <t>• Charts update automatically when you change futures prices in InputData</t>
        </is>
      </c>
    </row>
    <row r="72">
      <c r="A72" t="inlineStr">
        <is>
          <t>• The 0bp outcome dominates (76.5%) = markets expect rates to stay unchanged</t>
        </is>
      </c>
    </row>
  </sheetData>
  <mergeCells count="11">
    <mergeCell ref="A69:E69"/>
    <mergeCell ref="A2:L2"/>
    <mergeCell ref="A72:E72"/>
    <mergeCell ref="G22:I22"/>
    <mergeCell ref="A1:L1"/>
    <mergeCell ref="A22:C22"/>
    <mergeCell ref="A71:E71"/>
    <mergeCell ref="G4:I4"/>
    <mergeCell ref="A4:C4"/>
    <mergeCell ref="A40:E40"/>
    <mergeCell ref="A70:E70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4.5"/>
  <cols>
    <col width="60" customWidth="1" style="49" min="1" max="1"/>
  </cols>
  <sheetData>
    <row r="1" ht="18.5" customHeight="1" s="49">
      <c r="A1" s="1" t="inlineStr">
        <is>
          <t>Python Methodology Documentation</t>
        </is>
      </c>
    </row>
    <row r="3">
      <c r="A3" s="10" t="inlineStr">
        <is>
          <t>KEY INSIGHT: BACKWARD PROPAGATION FOR MEETING MONTHS</t>
        </is>
      </c>
    </row>
    <row r="5">
      <c r="A5" t="inlineStr">
        <is>
          <t>Step 1: Initialization</t>
        </is>
      </c>
    </row>
    <row r="6">
      <c r="A6" t="inlineStr">
        <is>
          <t xml:space="preserve">  - No meeting months: Pstart = Pend = Pavg</t>
        </is>
      </c>
    </row>
    <row r="7">
      <c r="A7" t="inlineStr">
        <is>
          <t xml:space="preserve">  - Meeting months: Pstart = 0, Pend = 0</t>
        </is>
      </c>
    </row>
    <row r="9">
      <c r="A9" t="inlineStr">
        <is>
          <t>Step 2: Forward Propagation</t>
        </is>
      </c>
    </row>
    <row r="10">
      <c r="A10" t="inlineStr">
        <is>
          <t xml:space="preserve">  - Fill Pstart[i] from Pend[i-1]</t>
        </is>
      </c>
    </row>
    <row r="11">
      <c r="A11" t="inlineStr">
        <is>
          <t xml:space="preserve">  - Fill Pend[i] from Pstart[i+1]</t>
        </is>
      </c>
    </row>
    <row r="13">
      <c r="A13" s="10" t="inlineStr">
        <is>
          <t>Step 3: Backward Propagation (THE KEY!)</t>
        </is>
      </c>
    </row>
    <row r="14">
      <c r="A14" t="inlineStr">
        <is>
          <t xml:space="preserve">  - Go backwards from last to first</t>
        </is>
      </c>
    </row>
    <row r="15">
      <c r="A15" t="inlineStr">
        <is>
          <t xml:space="preserve">  - If Pend[i] = 0: Pend[i] = Pstart[i+1]</t>
        </is>
      </c>
    </row>
    <row r="16">
      <c r="A16" t="inlineStr">
        <is>
          <t xml:space="preserve">  - If Pstart[i] = 0: Calculate using formula</t>
        </is>
      </c>
    </row>
    <row r="17">
      <c r="A17" t="inlineStr">
        <is>
          <t xml:space="preserve">    Pstart = (Pavg - m/(m+n)*Pend) / (n/(m+n))</t>
        </is>
      </c>
    </row>
    <row r="18">
      <c r="A18" t="inlineStr">
        <is>
          <t xml:space="preserve">    where n = days before, m = days after</t>
        </is>
      </c>
    </row>
    <row r="20">
      <c r="A20" s="11" t="inlineStr">
        <is>
          <t>This is why March and April use BACKWARD formulas!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2025-12-03T12:30:14Z</dcterms:created>
  <dcterms:modified xsi:type="dcterms:W3CDTF">2026-02-18T10:11:42Z</dcterms:modified>
  <cp:lastModifiedBy>Michael Adams</cp:lastModifiedBy>
</cp:coreProperties>
</file>